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xecollacuk-my.sharepoint.com/personal/clairewillman_exe-coll_ac_uk/Documents/Yarn work/EMS Blanket/"/>
    </mc:Choice>
  </mc:AlternateContent>
  <xr:revisionPtr revIDLastSave="8" documentId="8_{EF702B61-19E0-4C12-A55A-7CEE50480519}" xr6:coauthVersionLast="47" xr6:coauthVersionMax="47" xr10:uidLastSave="{FDBD5305-F3C3-4B15-8FC0-E1F740395065}"/>
  <bookViews>
    <workbookView xWindow="-110" yWindow="-110" windowWidth="19420" windowHeight="10420" xr2:uid="{D2A05269-650E-44E0-80D6-1D3298D89A66}"/>
  </bookViews>
  <sheets>
    <sheet name="Calcul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I6" i="1" s="1"/>
  <c r="E4" i="1"/>
  <c r="E6" i="1" s="1"/>
  <c r="G6" i="1" l="1"/>
  <c r="G7" i="1" s="1"/>
  <c r="I7" i="1" s="1"/>
  <c r="D13" i="1"/>
  <c r="E14" i="1"/>
  <c r="E15" i="1" s="1"/>
  <c r="E16" i="1" s="1"/>
  <c r="E17" i="1" s="1"/>
  <c r="E18" i="1" s="1"/>
  <c r="E19" i="1" s="1"/>
  <c r="E20" i="1" s="1"/>
  <c r="F9" i="1"/>
  <c r="C13" i="1"/>
  <c r="E13" i="1"/>
  <c r="F13" i="1" s="1"/>
  <c r="D14" i="1" l="1"/>
  <c r="F14" i="1" s="1"/>
  <c r="C14" i="1"/>
  <c r="D15" i="1" l="1"/>
  <c r="F15" i="1" s="1"/>
  <c r="C15" i="1"/>
  <c r="D16" i="1" l="1"/>
  <c r="F16" i="1" s="1"/>
  <c r="C16" i="1"/>
  <c r="D17" i="1" l="1"/>
  <c r="F17" i="1" s="1"/>
  <c r="C17" i="1"/>
  <c r="D18" i="1" l="1"/>
  <c r="F18" i="1" s="1"/>
  <c r="C18" i="1"/>
  <c r="D19" i="1" l="1"/>
  <c r="F19" i="1" s="1"/>
  <c r="C19" i="1"/>
  <c r="D20" i="1" l="1"/>
  <c r="F20" i="1" s="1"/>
  <c r="C20" i="1"/>
</calcChain>
</file>

<file path=xl/sharedStrings.xml><?xml version="1.0" encoding="utf-8"?>
<sst xmlns="http://schemas.openxmlformats.org/spreadsheetml/2006/main" count="29" uniqueCount="26">
  <si>
    <t>10cm x 10cm square</t>
  </si>
  <si>
    <t>stitches</t>
  </si>
  <si>
    <t>rows</t>
  </si>
  <si>
    <t>Angle</t>
  </si>
  <si>
    <t>degrees</t>
  </si>
  <si>
    <t>stitches in treble until square</t>
  </si>
  <si>
    <t>n=</t>
  </si>
  <si>
    <t>x=</t>
  </si>
  <si>
    <t>Inner Square</t>
  </si>
  <si>
    <t>x</t>
  </si>
  <si>
    <t>Should have</t>
  </si>
  <si>
    <t>Final square</t>
  </si>
  <si>
    <t>If you want the final blanket to be of side</t>
  </si>
  <si>
    <t>cm, try</t>
  </si>
  <si>
    <t>stitches in B5</t>
  </si>
  <si>
    <t>Side of square (cm)</t>
  </si>
  <si>
    <r>
      <t>area (cm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</si>
  <si>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weight(g)</t>
  </si>
  <si>
    <t>Maastricht</t>
  </si>
  <si>
    <t>Amsterdam</t>
  </si>
  <si>
    <t>Vlissingen</t>
  </si>
  <si>
    <t>Leeuwarden</t>
  </si>
  <si>
    <t>Gent</t>
  </si>
  <si>
    <t>Eindhoven</t>
  </si>
  <si>
    <t>Gouda</t>
  </si>
  <si>
    <t>Brussel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</si>
</sst>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1" fontId="1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/>
    <xf numFmtId="0" fontId="0" fillId="0" borderId="2" xfId="0" applyBorder="1"/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64ABA-50DF-4CBD-B56D-56589C9B22B4}">
  <dimension ref="A2:O38"/>
  <sheetViews>
    <sheetView tabSelected="1" topLeftCell="A2" zoomScaleNormal="100" workbookViewId="0">
      <selection activeCell="B6" sqref="B6"/>
    </sheetView>
  </sheetViews>
  <sheetFormatPr defaultRowHeight="14.5" x14ac:dyDescent="0.35"/>
  <cols>
    <col min="1" max="1" width="12.1796875" customWidth="1"/>
    <col min="2" max="2" width="11.1796875" bestFit="1" customWidth="1"/>
    <col min="3" max="3" width="11.81640625" bestFit="1" customWidth="1"/>
    <col min="5" max="5" width="9.54296875" customWidth="1"/>
    <col min="6" max="6" width="11.54296875" bestFit="1" customWidth="1"/>
    <col min="7" max="7" width="11.453125" customWidth="1"/>
    <col min="8" max="8" width="1.7265625" bestFit="1" customWidth="1"/>
    <col min="12" max="12" width="11.453125" bestFit="1" customWidth="1"/>
  </cols>
  <sheetData>
    <row r="2" spans="1:15" x14ac:dyDescent="0.35">
      <c r="B2" s="1" t="s">
        <v>0</v>
      </c>
      <c r="C2" s="2">
        <v>16</v>
      </c>
      <c r="D2" t="s">
        <v>1</v>
      </c>
      <c r="E2" s="2">
        <v>10</v>
      </c>
      <c r="F2" t="s">
        <v>2</v>
      </c>
    </row>
    <row r="4" spans="1:15" x14ac:dyDescent="0.35">
      <c r="D4" t="s">
        <v>3</v>
      </c>
      <c r="E4" s="3">
        <f>ATAN((250/C2)/(1070/E2))*180/PI()</f>
        <v>8.3080680742515121</v>
      </c>
      <c r="F4" t="s">
        <v>4</v>
      </c>
    </row>
    <row r="5" spans="1:15" x14ac:dyDescent="0.35">
      <c r="B5" s="4">
        <v>83</v>
      </c>
      <c r="C5" t="s">
        <v>5</v>
      </c>
    </row>
    <row r="6" spans="1:15" x14ac:dyDescent="0.35">
      <c r="B6" s="1" t="s">
        <v>6</v>
      </c>
      <c r="C6" s="5">
        <f>B5*10/C2</f>
        <v>51.875</v>
      </c>
      <c r="D6" s="1" t="s">
        <v>7</v>
      </c>
      <c r="E6" s="6">
        <f>E4*PI()/180</f>
        <v>0.14500314237551359</v>
      </c>
      <c r="F6" s="1" t="s">
        <v>8</v>
      </c>
      <c r="G6" s="7">
        <f>C6</f>
        <v>51.875</v>
      </c>
      <c r="H6" s="6" t="s">
        <v>9</v>
      </c>
      <c r="I6" s="5">
        <f>C6</f>
        <v>51.875</v>
      </c>
    </row>
    <row r="7" spans="1:15" x14ac:dyDescent="0.35">
      <c r="B7" s="1" t="s">
        <v>10</v>
      </c>
      <c r="C7" s="5">
        <f>B5*E2/C2</f>
        <v>51.875</v>
      </c>
      <c r="D7" s="6" t="s">
        <v>2</v>
      </c>
      <c r="E7" s="6"/>
      <c r="F7" s="1" t="s">
        <v>11</v>
      </c>
      <c r="G7" s="7">
        <f>G6*((COS(E6)+SIN(E6))^7)</f>
        <v>125.09851320127082</v>
      </c>
      <c r="H7" s="6" t="s">
        <v>9</v>
      </c>
      <c r="I7" s="5">
        <f>G7</f>
        <v>125.09851320127082</v>
      </c>
    </row>
    <row r="8" spans="1:15" x14ac:dyDescent="0.35">
      <c r="B8" s="1"/>
      <c r="C8" s="6"/>
      <c r="D8" s="1"/>
      <c r="E8" s="6"/>
      <c r="F8" s="1"/>
      <c r="G8" s="1"/>
      <c r="H8" s="6"/>
      <c r="I8" s="6"/>
    </row>
    <row r="9" spans="1:15" x14ac:dyDescent="0.35">
      <c r="A9" t="s">
        <v>12</v>
      </c>
      <c r="B9" s="1"/>
      <c r="C9" s="6"/>
      <c r="D9" s="8">
        <v>50</v>
      </c>
      <c r="E9" s="6" t="s">
        <v>13</v>
      </c>
      <c r="F9" s="7">
        <f>D9*C2/(10*(COS(E6)+SIN(E6))^7)</f>
        <v>33.173855498370877</v>
      </c>
      <c r="G9" s="1" t="s">
        <v>14</v>
      </c>
      <c r="H9" s="6"/>
      <c r="I9" s="6"/>
    </row>
    <row r="10" spans="1:15" x14ac:dyDescent="0.35">
      <c r="B10" s="1"/>
      <c r="C10" s="6"/>
      <c r="D10" s="1"/>
      <c r="E10" s="6"/>
      <c r="F10" s="1"/>
      <c r="G10" s="1"/>
      <c r="H10" s="6"/>
      <c r="I10" s="6"/>
    </row>
    <row r="11" spans="1:15" x14ac:dyDescent="0.35">
      <c r="B11" s="1"/>
      <c r="C11" s="6"/>
      <c r="D11" s="1"/>
      <c r="E11" s="6"/>
      <c r="F11" s="6"/>
      <c r="G11" s="1"/>
      <c r="H11" s="6"/>
      <c r="I11" s="6"/>
    </row>
    <row r="12" spans="1:15" ht="29" x14ac:dyDescent="0.35">
      <c r="C12" s="9" t="s">
        <v>15</v>
      </c>
      <c r="D12" s="10" t="s">
        <v>2</v>
      </c>
      <c r="E12" t="s">
        <v>16</v>
      </c>
      <c r="F12" s="11" t="s">
        <v>17</v>
      </c>
      <c r="G12" s="9"/>
      <c r="I12" s="11"/>
      <c r="K12" s="12"/>
      <c r="L12" s="10"/>
      <c r="M12" s="12"/>
    </row>
    <row r="13" spans="1:15" x14ac:dyDescent="0.35">
      <c r="B13" t="s">
        <v>18</v>
      </c>
      <c r="C13" s="13">
        <f>C6</f>
        <v>51.875</v>
      </c>
      <c r="D13" s="14">
        <f>C6*E2/10</f>
        <v>51.875</v>
      </c>
      <c r="E13" s="14">
        <f>C6*C6</f>
        <v>2691.015625</v>
      </c>
      <c r="F13" s="15">
        <f>E13*105/2704</f>
        <v>104.4957990477071</v>
      </c>
      <c r="K13" s="10"/>
      <c r="L13" s="10"/>
      <c r="M13" s="10"/>
    </row>
    <row r="14" spans="1:15" x14ac:dyDescent="0.35">
      <c r="B14" t="s">
        <v>19</v>
      </c>
      <c r="C14" s="16">
        <f>C13*(SIN($E$6)+COS($E$6))</f>
        <v>58.826301404337002</v>
      </c>
      <c r="D14" s="14">
        <f>C13*COS($E$6)-7</f>
        <v>44.330595313060634</v>
      </c>
      <c r="E14" s="15">
        <f>$C$6^2*SIN(2*$E$6)</f>
        <v>769.51811191390232</v>
      </c>
      <c r="F14" s="15">
        <f>0.017835*D14^2-0.39836*D14+16.5923</f>
        <v>33.982136028341827</v>
      </c>
      <c r="G14" s="17"/>
      <c r="I14" s="15"/>
      <c r="J14" s="3"/>
      <c r="K14" s="14"/>
      <c r="L14" s="14"/>
      <c r="M14" s="11"/>
      <c r="N14" s="17"/>
    </row>
    <row r="15" spans="1:15" x14ac:dyDescent="0.35">
      <c r="B15" t="s">
        <v>20</v>
      </c>
      <c r="C15" s="16">
        <f>C14*(SIN($E$6)+COS($E$6))</f>
        <v>66.709084085087255</v>
      </c>
      <c r="D15" s="14">
        <f>C14*COS($E$6)-7</f>
        <v>51.20894594988247</v>
      </c>
      <c r="E15" s="15">
        <f>E14*(SIN($E$6)+COS($E$6))^2</f>
        <v>989.56816255734168</v>
      </c>
      <c r="F15" s="15">
        <f t="shared" ref="F15:F20" si="0">0.017835*D15^2-0.39836*D15+16.5923</f>
        <v>42.962426142794371</v>
      </c>
      <c r="G15" s="17"/>
      <c r="I15" s="15"/>
      <c r="J15" s="3"/>
      <c r="K15" s="14"/>
      <c r="L15" s="10"/>
      <c r="M15" s="11"/>
      <c r="N15" s="17"/>
    </row>
    <row r="16" spans="1:15" x14ac:dyDescent="0.35">
      <c r="B16" t="s">
        <v>21</v>
      </c>
      <c r="C16" s="16">
        <f>C15*(SIN($E$6)+COS($E$6))</f>
        <v>75.648167456320067</v>
      </c>
      <c r="D16" s="14">
        <f>C15*COS($E$6)-7</f>
        <v>59.009002387981639</v>
      </c>
      <c r="E16" s="15">
        <f t="shared" ref="E16:E20" si="1">E15*(SIN($E$6)+COS($E$6))^2</f>
        <v>1272.5433400282025</v>
      </c>
      <c r="F16" s="15">
        <f t="shared" si="0"/>
        <v>55.18805604970435</v>
      </c>
      <c r="G16" s="17"/>
      <c r="I16" s="15"/>
      <c r="J16" s="3"/>
      <c r="K16" s="14"/>
      <c r="L16" s="10"/>
      <c r="M16" s="11"/>
      <c r="N16" s="17"/>
      <c r="O16" s="17"/>
    </row>
    <row r="17" spans="2:15" x14ac:dyDescent="0.35">
      <c r="B17" t="s">
        <v>22</v>
      </c>
      <c r="C17" s="16">
        <f>C16*(SIN($E$6)+COS($E$6))</f>
        <v>85.785096857276955</v>
      </c>
      <c r="D17" s="14">
        <f>C16*COS($E$6)-7</f>
        <v>67.854274118072453</v>
      </c>
      <c r="E17" s="15">
        <f t="shared" si="1"/>
        <v>1636.4376033129474</v>
      </c>
      <c r="F17" s="15">
        <f t="shared" si="0"/>
        <v>71.677823236799014</v>
      </c>
      <c r="G17" s="17"/>
      <c r="I17" s="15"/>
      <c r="J17" s="3"/>
      <c r="K17" s="14"/>
      <c r="L17" s="10"/>
      <c r="M17" s="15"/>
      <c r="N17" s="17"/>
      <c r="O17" s="17"/>
    </row>
    <row r="18" spans="2:15" x14ac:dyDescent="0.35">
      <c r="B18" t="s">
        <v>23</v>
      </c>
      <c r="C18" s="16">
        <f>C17*(SIN($E$6)+COS($E$6))</f>
        <v>97.280384842918878</v>
      </c>
      <c r="D18" s="14">
        <f>C17*COS($E$6)-7</f>
        <v>77.884821025013835</v>
      </c>
      <c r="E18" s="15">
        <f t="shared" si="1"/>
        <v>2104.3904323740157</v>
      </c>
      <c r="F18" s="15">
        <f t="shared" si="0"/>
        <v>93.754021444141131</v>
      </c>
      <c r="G18" s="17"/>
      <c r="I18" s="15"/>
      <c r="J18" s="3"/>
      <c r="K18" s="14"/>
      <c r="L18" s="10"/>
      <c r="M18" s="15"/>
      <c r="N18" s="17"/>
      <c r="O18" s="17"/>
    </row>
    <row r="19" spans="2:15" x14ac:dyDescent="0.35">
      <c r="B19" t="s">
        <v>24</v>
      </c>
      <c r="C19" s="16">
        <f>C18*(SIN($E$6)+COS($E$6))</f>
        <v>110.31605280962782</v>
      </c>
      <c r="D19" s="14">
        <f>C18*COS($E$6)-7</f>
        <v>89.25947115702489</v>
      </c>
      <c r="E19" s="15">
        <f t="shared" si="1"/>
        <v>2706.1582323101948</v>
      </c>
      <c r="F19" s="15">
        <f t="shared" si="0"/>
        <v>123.13085773550597</v>
      </c>
      <c r="G19" s="17"/>
      <c r="I19" s="15"/>
      <c r="J19" s="3"/>
      <c r="K19" s="14"/>
      <c r="L19" s="10"/>
      <c r="M19" s="15"/>
      <c r="N19" s="17"/>
    </row>
    <row r="20" spans="2:15" x14ac:dyDescent="0.35">
      <c r="B20" s="18" t="s">
        <v>25</v>
      </c>
      <c r="C20" s="19">
        <f>C19*(SIN($E$6)+COS($E$6))</f>
        <v>125.09851320127082</v>
      </c>
      <c r="D20" s="20">
        <f>C19*COS($E$6)-7</f>
        <v>102.15833567817313</v>
      </c>
      <c r="E20" s="21">
        <f t="shared" si="1"/>
        <v>3480.00649767194</v>
      </c>
      <c r="F20" s="21">
        <f t="shared" si="0"/>
        <v>162.02837155735222</v>
      </c>
      <c r="G20" s="17"/>
      <c r="I20" s="15"/>
      <c r="J20" s="3"/>
      <c r="K20" s="14"/>
      <c r="L20" s="10"/>
      <c r="M20" s="15"/>
      <c r="N20" s="17"/>
    </row>
    <row r="21" spans="2:15" x14ac:dyDescent="0.35">
      <c r="B21" s="1"/>
      <c r="C21" s="16"/>
      <c r="E21" s="15"/>
      <c r="F21" s="15"/>
    </row>
    <row r="22" spans="2:15" x14ac:dyDescent="0.35">
      <c r="E22" s="15"/>
      <c r="F22" s="15"/>
    </row>
    <row r="31" spans="2:15" x14ac:dyDescent="0.35">
      <c r="M31" s="9"/>
      <c r="N31" s="9"/>
    </row>
    <row r="32" spans="2:15" x14ac:dyDescent="0.35">
      <c r="L32" s="22"/>
      <c r="M32" s="11"/>
      <c r="N32" s="11"/>
    </row>
    <row r="33" spans="12:14" x14ac:dyDescent="0.35">
      <c r="L33" s="22"/>
      <c r="M33" s="11"/>
      <c r="N33" s="11"/>
    </row>
    <row r="34" spans="12:14" x14ac:dyDescent="0.35">
      <c r="L34" s="22"/>
      <c r="M34" s="11"/>
      <c r="N34" s="11"/>
    </row>
    <row r="35" spans="12:14" x14ac:dyDescent="0.35">
      <c r="L35" s="22"/>
      <c r="M35" s="11"/>
      <c r="N35" s="15"/>
    </row>
    <row r="36" spans="12:14" x14ac:dyDescent="0.35">
      <c r="L36" s="22"/>
      <c r="M36" s="11"/>
      <c r="N36" s="15"/>
    </row>
    <row r="37" spans="12:14" x14ac:dyDescent="0.35">
      <c r="L37" s="22"/>
      <c r="M37" s="11"/>
      <c r="N37" s="15"/>
    </row>
    <row r="38" spans="12:14" x14ac:dyDescent="0.35">
      <c r="L38" s="22"/>
      <c r="M38" s="11"/>
      <c r="N38" s="1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3BFD6B10C824B95738D7589D0A31B" ma:contentTypeVersion="12" ma:contentTypeDescription="Create a new document." ma:contentTypeScope="" ma:versionID="4524f6021df2d18f09d973ed7a3a2dd3">
  <xsd:schema xmlns:xsd="http://www.w3.org/2001/XMLSchema" xmlns:xs="http://www.w3.org/2001/XMLSchema" xmlns:p="http://schemas.microsoft.com/office/2006/metadata/properties" xmlns:ns2="1a261b29-031d-4b9f-b322-89f85a98d315" xmlns:ns3="6553699e-e750-4370-96d2-7eff475b62ee" targetNamespace="http://schemas.microsoft.com/office/2006/metadata/properties" ma:root="true" ma:fieldsID="6e7f0f602e918d39422473b06149f6c6" ns2:_="" ns3:_="">
    <xsd:import namespace="1a261b29-031d-4b9f-b322-89f85a98d315"/>
    <xsd:import namespace="6553699e-e750-4370-96d2-7eff475b6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261b29-031d-4b9f-b322-89f85a98d3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73f65b3-e23c-43eb-b4ea-9e72b7d4e2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3699e-e750-4370-96d2-7eff475b62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23658d2-560a-4af5-a0a8-e59c80780979}" ma:internalName="TaxCatchAll" ma:showField="CatchAllData" ma:web="6553699e-e750-4370-96d2-7eff475b6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261b29-031d-4b9f-b322-89f85a98d315">
      <Terms xmlns="http://schemas.microsoft.com/office/infopath/2007/PartnerControls"/>
    </lcf76f155ced4ddcb4097134ff3c332f>
    <TaxCatchAll xmlns="6553699e-e750-4370-96d2-7eff475b62ee" xsi:nil="true"/>
  </documentManagement>
</p:properties>
</file>

<file path=customXml/itemProps1.xml><?xml version="1.0" encoding="utf-8"?>
<ds:datastoreItem xmlns:ds="http://schemas.openxmlformats.org/officeDocument/2006/customXml" ds:itemID="{33B16F6D-FE81-4052-87CC-9FA014B9FCC2}"/>
</file>

<file path=customXml/itemProps2.xml><?xml version="1.0" encoding="utf-8"?>
<ds:datastoreItem xmlns:ds="http://schemas.openxmlformats.org/officeDocument/2006/customXml" ds:itemID="{D253ADBE-EC95-45F5-B0AA-CFE08D013B68}"/>
</file>

<file path=customXml/itemProps3.xml><?xml version="1.0" encoding="utf-8"?>
<ds:datastoreItem xmlns:ds="http://schemas.openxmlformats.org/officeDocument/2006/customXml" ds:itemID="{4C567475-35D3-472E-93F4-0C6A03AFA3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Willman</dc:creator>
  <cp:lastModifiedBy>Claire Willman</cp:lastModifiedBy>
  <dcterms:created xsi:type="dcterms:W3CDTF">2022-07-20T09:53:53Z</dcterms:created>
  <dcterms:modified xsi:type="dcterms:W3CDTF">2022-07-20T10:04:10Z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0x01010011B3BFD6B10C824B95738D7589D0A31B</vt:lpwstr>
  </property>
</Properties>
</file>